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2\02.2022\"/>
    </mc:Choice>
  </mc:AlternateContent>
  <bookViews>
    <workbookView xWindow="0" yWindow="0" windowWidth="28800" windowHeight="12435" activeTab="1"/>
  </bookViews>
  <sheets>
    <sheet name="Январь" sheetId="1" r:id="rId1"/>
    <sheet name="Февраль" sheetId="2" r:id="rId2"/>
  </sheets>
  <externalReferences>
    <externalReference r:id="rId3"/>
    <externalReference r:id="rId4"/>
  </externalReferences>
  <definedNames>
    <definedName name="_xlnm.Print_Area" localSheetId="1">Февраль!$A$2:$J$8</definedName>
    <definedName name="_xlnm.Print_Area" localSheetId="0">Январь!$A$2:$J$8</definedName>
  </definedNames>
  <calcPr calcId="152511"/>
</workbook>
</file>

<file path=xl/calcChain.xml><?xml version="1.0" encoding="utf-8"?>
<calcChain xmlns="http://schemas.openxmlformats.org/spreadsheetml/2006/main">
  <c r="H6" i="2" l="1"/>
  <c r="G6" i="2"/>
  <c r="E9" i="2" l="1"/>
  <c r="I9" i="2" s="1"/>
  <c r="J9" i="2" s="1"/>
  <c r="E7" i="2"/>
  <c r="E6" i="2"/>
  <c r="I7" i="2"/>
  <c r="J7" i="2" s="1"/>
  <c r="I6" i="2"/>
  <c r="J6" i="2" s="1"/>
  <c r="H12" i="1" l="1"/>
  <c r="H14" i="1"/>
  <c r="H13" i="1"/>
  <c r="H11" i="1"/>
  <c r="H10" i="1"/>
  <c r="H15" i="1"/>
  <c r="H9" i="1"/>
  <c r="H8" i="1"/>
  <c r="H7" i="1"/>
  <c r="H6" i="1"/>
  <c r="J9" i="1" l="1"/>
  <c r="I6" i="1"/>
  <c r="J6" i="1" s="1"/>
  <c r="I7" i="1"/>
  <c r="J7" i="1" s="1"/>
  <c r="I9" i="1"/>
  <c r="G15" i="1"/>
  <c r="E6" i="1"/>
  <c r="E7" i="1"/>
  <c r="E9" i="1"/>
</calcChain>
</file>

<file path=xl/sharedStrings.xml><?xml version="1.0" encoding="utf-8"?>
<sst xmlns="http://schemas.openxmlformats.org/spreadsheetml/2006/main" count="106" uniqueCount="33">
  <si>
    <t>№ п/п</t>
  </si>
  <si>
    <t>Наименование зоны входа</t>
  </si>
  <si>
    <t>Наименование магистрального трубопровода</t>
  </si>
  <si>
    <t>Точка входа</t>
  </si>
  <si>
    <t>1-31 января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</si>
  <si>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</si>
  <si>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</si>
  <si>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</si>
  <si>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</si>
  <si>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</si>
  <si>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r>
      <t>Техническая мощность точки входа,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</si>
  <si>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поступившими заявками,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</si>
  <si>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</si>
  <si>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Фактическая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</si>
  <si>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Свободная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</si>
  <si>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Потребитель, владелец газа</t>
  </si>
  <si>
    <t>Газопровод-отвод Анненские Минеральные Воды</t>
  </si>
  <si>
    <t>Газопровод-отвод  п. Ягодный</t>
  </si>
  <si>
    <t>Газопровод-отвод  Богородск</t>
  </si>
  <si>
    <t>ООО "Сусанинский теплоэнергосервис", ИНН 2719002586</t>
  </si>
  <si>
    <t>ООО "Богородская тепловая электроцентраль",
ИНН 2719009020</t>
  </si>
  <si>
    <t>население
п. Богородское</t>
  </si>
  <si>
    <t>ООО "Шелеховский теплоэнергетический комплекс",
ИНН 2712014134</t>
  </si>
  <si>
    <t>ИП Медведев Иван Николаевич,
ИНН 271203990309</t>
  </si>
  <si>
    <t>ООО "Ягодное",
ИНН 2712008363</t>
  </si>
  <si>
    <t>ООО "Экспресс",
ИНН 2712008268</t>
  </si>
  <si>
    <t>Мокрушина Василина Антоновна ИП
ИНН 270303220573</t>
  </si>
  <si>
    <t>население п.Ягодный</t>
  </si>
  <si>
    <t xml:space="preserve">Приложение N 4
к приказу ФАС России
от 18.01.2019 N 38/19
Форма 2
</t>
  </si>
  <si>
    <t>ООО "Шелеховский теплоэнергетический комплекс" (Магазин)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</si>
  <si>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ЯНВАРЬ 2022 года                  </t>
  </si>
  <si>
    <t>1-28 февраля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</si>
  <si>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ФЕВРАЛЬ 2022 года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</si>
</sst>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3" xfId="0" applyFont="1" applyBorder="1"/>
    <xf numFmtId="0" fontId="4" fillId="0" borderId="1" xfId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4;&#1087;&#1077;&#1088;&#1072;&#1090;&#1080;&#1074;&#1085;&#1099;&#1081;%20&#1091;&#1095;&#1077;&#1090;/Private/2022/&#1050;&#1086;&#1084;&#1089;&#1086;&#1084;&#1086;&#1083;&#1100;&#1089;&#1082;/2022%20&#1088;&#1072;&#1081;&#1086;&#1085;-&#1043;&#1040;&#104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4;&#1087;&#1077;&#1088;&#1072;&#1090;&#1080;&#1074;&#1085;&#1099;&#1081;%20&#1091;&#1095;&#1077;&#1090;/Private/2022/&#1050;&#1086;&#1084;&#1073;&#1099;&#1090;%20&#1061;&#1072;&#1073;.%20&#1082;&#1088;&#1072;&#1081;/&#1050;&#1086;&#1084;&#1073;&#1099;&#1090;%20&#1061;&#1072;&#1073;&#1072;&#1088;&#1086;&#1074;&#1089;&#1082;&#1080;&#1081;%20&#1082;&#1088;&#1072;&#1081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Итого 2022"/>
    </sheetNames>
    <sheetDataSet>
      <sheetData sheetId="0">
        <row r="36">
          <cell r="FN36">
            <v>689.97699999999998</v>
          </cell>
          <cell r="FQ36">
            <v>1.3720000000000001</v>
          </cell>
          <cell r="GA36">
            <v>220.02100000000002</v>
          </cell>
          <cell r="GK36">
            <v>197.72599999999994</v>
          </cell>
          <cell r="GM36">
            <v>4.4949999999999983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</sheetNames>
    <sheetDataSet>
      <sheetData sheetId="0">
        <row r="5">
          <cell r="I5">
            <v>3.39</v>
          </cell>
        </row>
        <row r="78">
          <cell r="J78">
            <v>1.601</v>
          </cell>
        </row>
        <row r="107">
          <cell r="J107">
            <v>0.72599999999999998</v>
          </cell>
        </row>
        <row r="148">
          <cell r="J148">
            <v>0.74199999999999999</v>
          </cell>
        </row>
        <row r="149">
          <cell r="J149">
            <v>0</v>
          </cell>
        </row>
        <row r="152">
          <cell r="J152">
            <v>1.7150000000000001</v>
          </cell>
        </row>
        <row r="153">
          <cell r="J153">
            <v>0.01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9" activePane="bottomLeft" state="frozen"/>
      <selection pane="bottomLeft" activeCell="F10" sqref="F10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36" t="s">
        <v>28</v>
      </c>
      <c r="J1" s="36"/>
    </row>
    <row r="2" spans="1:11" ht="85.5" customHeight="1" x14ac:dyDescent="0.25">
      <c r="A2" s="33" t="s">
        <v>30</v>
      </c>
      <c r="B2" s="34"/>
      <c r="C2" s="34"/>
      <c r="D2" s="34"/>
      <c r="E2" s="34"/>
      <c r="F2" s="34"/>
      <c r="G2" s="34"/>
      <c r="H2" s="34"/>
      <c r="I2" s="34"/>
      <c r="J2" s="35"/>
    </row>
    <row r="3" spans="1:11" ht="15.75" thickBot="1" x14ac:dyDescent="0.3">
      <c r="A3" s="49" t="s">
        <v>4</v>
      </c>
      <c r="B3" s="50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10</v>
      </c>
      <c r="F4" s="5" t="s">
        <v>15</v>
      </c>
      <c r="G4" s="5" t="s">
        <v>11</v>
      </c>
      <c r="H4" s="2" t="s">
        <v>12</v>
      </c>
      <c r="I4" s="3" t="s">
        <v>13</v>
      </c>
      <c r="J4" s="3" t="s">
        <v>14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5">
        <f>1.5/1000*24*31</f>
        <v>1.1160000000000001</v>
      </c>
      <c r="F6" s="16" t="s">
        <v>19</v>
      </c>
      <c r="G6" s="19">
        <v>0.24307500000000001</v>
      </c>
      <c r="H6" s="19">
        <f>[1]Лист1!$GA$36/1000</f>
        <v>0.22002100000000002</v>
      </c>
      <c r="I6" s="19">
        <f>E6</f>
        <v>1.1160000000000001</v>
      </c>
      <c r="J6" s="20">
        <f>I6-H6</f>
        <v>0.89597900000000008</v>
      </c>
    </row>
    <row r="7" spans="1:11" ht="88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45">
        <f>3/1000*24*31</f>
        <v>2.2320000000000002</v>
      </c>
      <c r="F7" s="18" t="s">
        <v>20</v>
      </c>
      <c r="G7" s="27">
        <v>0.75621000000000005</v>
      </c>
      <c r="H7" s="21">
        <f>[1]Лист1!$FN$36/1000</f>
        <v>0.68997699999999995</v>
      </c>
      <c r="I7" s="37">
        <f>E7</f>
        <v>2.2320000000000002</v>
      </c>
      <c r="J7" s="39">
        <f>I7-H7-H8</f>
        <v>1.5406510000000004</v>
      </c>
    </row>
    <row r="8" spans="1:11" ht="63" customHeight="1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46">
        <v>2.2320000000000002</v>
      </c>
      <c r="F8" s="9" t="s">
        <v>21</v>
      </c>
      <c r="G8" s="30">
        <v>1.1610000000000001E-3</v>
      </c>
      <c r="H8" s="22">
        <f>[1]Лист1!$FQ$36/1000</f>
        <v>1.3720000000000002E-3</v>
      </c>
      <c r="I8" s="38"/>
      <c r="J8" s="40"/>
    </row>
    <row r="9" spans="1:11" ht="63" customHeight="1" x14ac:dyDescent="0.25">
      <c r="A9" s="17">
        <v>4</v>
      </c>
      <c r="B9" s="18" t="s">
        <v>17</v>
      </c>
      <c r="C9" s="18" t="s">
        <v>6</v>
      </c>
      <c r="D9" s="18" t="s">
        <v>9</v>
      </c>
      <c r="E9" s="45">
        <f>15/1000*24*31</f>
        <v>11.16</v>
      </c>
      <c r="F9" s="18" t="s">
        <v>22</v>
      </c>
      <c r="G9" s="28">
        <v>0.2</v>
      </c>
      <c r="H9" s="21">
        <f>[1]Лист1!$GK$36/1000</f>
        <v>0.19772599999999993</v>
      </c>
      <c r="I9" s="41">
        <f>E9</f>
        <v>11.16</v>
      </c>
      <c r="J9" s="39">
        <f>I9-H9-H10-H11-H12-H13-H14-H15</f>
        <v>10.952984999999998</v>
      </c>
    </row>
    <row r="10" spans="1:11" ht="63" customHeight="1" x14ac:dyDescent="0.25">
      <c r="A10" s="24">
        <v>5</v>
      </c>
      <c r="B10" s="25" t="s">
        <v>17</v>
      </c>
      <c r="C10" s="25" t="s">
        <v>6</v>
      </c>
      <c r="D10" s="25" t="s">
        <v>9</v>
      </c>
      <c r="E10" s="47"/>
      <c r="F10" s="25" t="s">
        <v>29</v>
      </c>
      <c r="G10" s="29">
        <v>1.537E-3</v>
      </c>
      <c r="H10" s="26">
        <f>[2]Лист1!$J$148/1000</f>
        <v>7.4200000000000004E-4</v>
      </c>
      <c r="I10" s="42"/>
      <c r="J10" s="48"/>
    </row>
    <row r="11" spans="1:11" ht="63" customHeight="1" x14ac:dyDescent="0.25">
      <c r="A11" s="7">
        <v>6</v>
      </c>
      <c r="B11" s="12" t="s">
        <v>17</v>
      </c>
      <c r="C11" s="12" t="s">
        <v>6</v>
      </c>
      <c r="D11" s="12" t="s">
        <v>9</v>
      </c>
      <c r="E11" s="47"/>
      <c r="F11" s="12" t="s">
        <v>23</v>
      </c>
      <c r="G11" s="29">
        <v>1.1559999999999999E-3</v>
      </c>
      <c r="H11" s="23">
        <f>[2]Лист1!$J$78/1000</f>
        <v>1.601E-3</v>
      </c>
      <c r="I11" s="43"/>
      <c r="J11" s="48"/>
    </row>
    <row r="12" spans="1:11" ht="63" customHeight="1" x14ac:dyDescent="0.25">
      <c r="A12" s="7">
        <v>7</v>
      </c>
      <c r="B12" s="12" t="s">
        <v>17</v>
      </c>
      <c r="C12" s="12" t="s">
        <v>6</v>
      </c>
      <c r="D12" s="12" t="s">
        <v>9</v>
      </c>
      <c r="E12" s="47"/>
      <c r="F12" s="12" t="s">
        <v>24</v>
      </c>
      <c r="G12" s="29">
        <v>1.5560000000000001E-3</v>
      </c>
      <c r="H12" s="23">
        <f>([2]Лист1!$J$152+[2]Лист1!$J$153)/1000</f>
        <v>1.7250000000000002E-3</v>
      </c>
      <c r="I12" s="43"/>
      <c r="J12" s="48"/>
    </row>
    <row r="13" spans="1:11" ht="63" customHeight="1" x14ac:dyDescent="0.25">
      <c r="A13" s="7">
        <v>8</v>
      </c>
      <c r="B13" s="12" t="s">
        <v>17</v>
      </c>
      <c r="C13" s="12" t="s">
        <v>6</v>
      </c>
      <c r="D13" s="12" t="s">
        <v>9</v>
      </c>
      <c r="E13" s="47"/>
      <c r="F13" s="12" t="s">
        <v>25</v>
      </c>
      <c r="G13" s="29">
        <v>1.5200000000000001E-3</v>
      </c>
      <c r="H13" s="23">
        <f>[2]Лист1!$J$149</f>
        <v>0</v>
      </c>
      <c r="I13" s="43"/>
      <c r="J13" s="48"/>
    </row>
    <row r="14" spans="1:11" ht="63" customHeight="1" x14ac:dyDescent="0.25">
      <c r="A14" s="7">
        <v>9</v>
      </c>
      <c r="B14" s="12" t="s">
        <v>17</v>
      </c>
      <c r="C14" s="12" t="s">
        <v>6</v>
      </c>
      <c r="D14" s="12" t="s">
        <v>9</v>
      </c>
      <c r="E14" s="47"/>
      <c r="F14" s="12" t="s">
        <v>26</v>
      </c>
      <c r="G14" s="29">
        <v>6.8100000000000007E-4</v>
      </c>
      <c r="H14" s="23">
        <f>[2]Лист1!$J$107/1000</f>
        <v>7.2599999999999997E-4</v>
      </c>
      <c r="I14" s="43"/>
      <c r="J14" s="48"/>
    </row>
    <row r="15" spans="1:11" ht="102.75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46"/>
      <c r="F15" s="9" t="s">
        <v>27</v>
      </c>
      <c r="G15" s="30">
        <f>H15</f>
        <v>4.4949999999999981E-3</v>
      </c>
      <c r="H15" s="22">
        <f>[1]Лист1!$GM$36/1000</f>
        <v>4.4949999999999981E-3</v>
      </c>
      <c r="I15" s="44"/>
      <c r="J15" s="40"/>
    </row>
  </sheetData>
  <mergeCells count="9">
    <mergeCell ref="A2:J2"/>
    <mergeCell ref="I1:J1"/>
    <mergeCell ref="I7:I8"/>
    <mergeCell ref="J7:J8"/>
    <mergeCell ref="I9:I15"/>
    <mergeCell ref="E7:E8"/>
    <mergeCell ref="E9:E15"/>
    <mergeCell ref="J9:J15"/>
    <mergeCell ref="A3:B3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="70" zoomScaleNormal="70" zoomScalePageLayoutView="140" workbookViewId="0">
      <pane ySplit="5" topLeftCell="A6" activePane="bottomLeft" state="frozen"/>
      <selection pane="bottomLeft" activeCell="K13" sqref="K13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36" t="s">
        <v>28</v>
      </c>
      <c r="J1" s="36"/>
    </row>
    <row r="2" spans="1:11" ht="85.5" customHeight="1" x14ac:dyDescent="0.25">
      <c r="A2" s="33" t="s">
        <v>32</v>
      </c>
      <c r="B2" s="34"/>
      <c r="C2" s="34"/>
      <c r="D2" s="34"/>
      <c r="E2" s="34"/>
      <c r="F2" s="34"/>
      <c r="G2" s="34"/>
      <c r="H2" s="34"/>
      <c r="I2" s="34"/>
      <c r="J2" s="35"/>
    </row>
    <row r="3" spans="1:11" ht="15.75" thickBot="1" x14ac:dyDescent="0.3">
      <c r="A3" s="49" t="s">
        <v>31</v>
      </c>
      <c r="B3" s="50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10</v>
      </c>
      <c r="F4" s="5" t="s">
        <v>15</v>
      </c>
      <c r="G4" s="5" t="s">
        <v>11</v>
      </c>
      <c r="H4" s="2" t="s">
        <v>12</v>
      </c>
      <c r="I4" s="3" t="s">
        <v>13</v>
      </c>
      <c r="J4" s="3" t="s">
        <v>14</v>
      </c>
    </row>
    <row r="5" spans="1:11" ht="15.75" thickBot="1" x14ac:dyDescent="0.3">
      <c r="A5" s="14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5">
        <f>1.5/1000*24*28</f>
        <v>1.008</v>
      </c>
      <c r="F6" s="16" t="s">
        <v>19</v>
      </c>
      <c r="G6" s="32">
        <f>203.5/1000</f>
        <v>0.20349999999999999</v>
      </c>
      <c r="H6" s="32">
        <f>188.09/1000</f>
        <v>0.18809000000000001</v>
      </c>
      <c r="I6" s="19">
        <f>E6</f>
        <v>1.008</v>
      </c>
      <c r="J6" s="20">
        <f>I6-H6</f>
        <v>0.81991000000000003</v>
      </c>
    </row>
    <row r="7" spans="1:11" ht="88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45">
        <f>3/1000*24*28</f>
        <v>2.016</v>
      </c>
      <c r="F7" s="18" t="s">
        <v>20</v>
      </c>
      <c r="G7" s="32">
        <v>0.58510000000000006</v>
      </c>
      <c r="H7" s="32">
        <v>0.525177</v>
      </c>
      <c r="I7" s="37">
        <f>E7</f>
        <v>2.016</v>
      </c>
      <c r="J7" s="39">
        <f>I7-H7-H8</f>
        <v>1.4897020000000001</v>
      </c>
    </row>
    <row r="8" spans="1:11" ht="63" customHeight="1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46">
        <v>2.2320000000000002</v>
      </c>
      <c r="F8" s="9" t="s">
        <v>21</v>
      </c>
      <c r="G8" s="32">
        <v>1.121E-3</v>
      </c>
      <c r="H8" s="32">
        <v>1.121E-3</v>
      </c>
      <c r="I8" s="38"/>
      <c r="J8" s="40"/>
    </row>
    <row r="9" spans="1:11" ht="63" customHeight="1" x14ac:dyDescent="0.25">
      <c r="A9" s="17">
        <v>4</v>
      </c>
      <c r="B9" s="18" t="s">
        <v>17</v>
      </c>
      <c r="C9" s="18" t="s">
        <v>6</v>
      </c>
      <c r="D9" s="18" t="s">
        <v>9</v>
      </c>
      <c r="E9" s="45">
        <f>15/1000*24*28</f>
        <v>10.08</v>
      </c>
      <c r="F9" s="18" t="s">
        <v>22</v>
      </c>
      <c r="G9" s="32">
        <v>0.18</v>
      </c>
      <c r="H9" s="32">
        <v>0.15260799999999999</v>
      </c>
      <c r="I9" s="41">
        <f>E9</f>
        <v>10.08</v>
      </c>
      <c r="J9" s="39">
        <f>I9-H9-H10-H11-H12-H13-H14-H15</f>
        <v>9.918886999999998</v>
      </c>
    </row>
    <row r="10" spans="1:11" ht="63" customHeight="1" x14ac:dyDescent="0.25">
      <c r="A10" s="24">
        <v>5</v>
      </c>
      <c r="B10" s="25" t="s">
        <v>17</v>
      </c>
      <c r="C10" s="25" t="s">
        <v>6</v>
      </c>
      <c r="D10" s="25" t="s">
        <v>9</v>
      </c>
      <c r="E10" s="47"/>
      <c r="F10" s="25" t="s">
        <v>29</v>
      </c>
      <c r="G10" s="32">
        <v>1E-3</v>
      </c>
      <c r="H10" s="32">
        <v>4.95E-4</v>
      </c>
      <c r="I10" s="42"/>
      <c r="J10" s="48"/>
    </row>
    <row r="11" spans="1:11" ht="63" customHeight="1" x14ac:dyDescent="0.25">
      <c r="A11" s="7">
        <v>6</v>
      </c>
      <c r="B11" s="12" t="s">
        <v>17</v>
      </c>
      <c r="C11" s="12" t="s">
        <v>6</v>
      </c>
      <c r="D11" s="12" t="s">
        <v>9</v>
      </c>
      <c r="E11" s="47"/>
      <c r="F11" s="12" t="s">
        <v>23</v>
      </c>
      <c r="G11" s="32">
        <v>1.4E-3</v>
      </c>
      <c r="H11" s="32">
        <v>1.379E-3</v>
      </c>
      <c r="I11" s="43"/>
      <c r="J11" s="48"/>
    </row>
    <row r="12" spans="1:11" ht="63" customHeight="1" x14ac:dyDescent="0.25">
      <c r="A12" s="7">
        <v>7</v>
      </c>
      <c r="B12" s="12" t="s">
        <v>17</v>
      </c>
      <c r="C12" s="12" t="s">
        <v>6</v>
      </c>
      <c r="D12" s="12" t="s">
        <v>9</v>
      </c>
      <c r="E12" s="47"/>
      <c r="F12" s="12" t="s">
        <v>24</v>
      </c>
      <c r="G12" s="32">
        <v>1.9E-3</v>
      </c>
      <c r="H12" s="32">
        <v>1.7749999999999999E-3</v>
      </c>
      <c r="I12" s="43"/>
      <c r="J12" s="48"/>
    </row>
    <row r="13" spans="1:11" ht="63" customHeight="1" x14ac:dyDescent="0.25">
      <c r="A13" s="7">
        <v>8</v>
      </c>
      <c r="B13" s="12" t="s">
        <v>17</v>
      </c>
      <c r="C13" s="12" t="s">
        <v>6</v>
      </c>
      <c r="D13" s="12" t="s">
        <v>9</v>
      </c>
      <c r="E13" s="47"/>
      <c r="F13" s="12" t="s">
        <v>25</v>
      </c>
      <c r="G13" s="32">
        <v>0</v>
      </c>
      <c r="H13" s="32">
        <v>0</v>
      </c>
      <c r="I13" s="43"/>
      <c r="J13" s="48"/>
    </row>
    <row r="14" spans="1:11" ht="63" customHeight="1" x14ac:dyDescent="0.25">
      <c r="A14" s="7">
        <v>9</v>
      </c>
      <c r="B14" s="12" t="s">
        <v>17</v>
      </c>
      <c r="C14" s="12" t="s">
        <v>6</v>
      </c>
      <c r="D14" s="12" t="s">
        <v>9</v>
      </c>
      <c r="E14" s="47"/>
      <c r="F14" s="12" t="s">
        <v>26</v>
      </c>
      <c r="G14" s="32">
        <v>8.0000000000000004E-4</v>
      </c>
      <c r="H14" s="32">
        <v>7.6000000000000004E-4</v>
      </c>
      <c r="I14" s="43"/>
      <c r="J14" s="48"/>
    </row>
    <row r="15" spans="1:11" ht="102.75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46"/>
      <c r="F15" s="9" t="s">
        <v>27</v>
      </c>
      <c r="G15" s="32">
        <v>4.0959999999999998E-3</v>
      </c>
      <c r="H15" s="32">
        <v>4.0959999999999998E-3</v>
      </c>
      <c r="I15" s="44"/>
      <c r="J15" s="40"/>
    </row>
    <row r="17" spans="7:7" ht="63" customHeight="1" x14ac:dyDescent="0.25">
      <c r="G17" s="5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Январь</vt:lpstr>
      <vt:lpstr>Февраль</vt:lpstr>
      <vt:lpstr>Февраль!Область_печати</vt:lpstr>
      <vt:lpstr>Январь!Область_печати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Потетюрин Максим Александрович</cp:lastModifiedBy>
  <dcterms:created xsi:type="dcterms:W3CDTF">2019-02-07T04:10:07Z</dcterms:created>
  <dcterms:modified xsi:type="dcterms:W3CDTF">2022-03-10T04:27:29Z</dcterms:modified>
</cp:coreProperties>
</file>