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2\01.2022\"/>
    </mc:Choice>
  </mc:AlternateContent>
  <bookViews>
    <workbookView xWindow="0" yWindow="0" windowWidth="28800" windowHeight="12435"/>
  </bookViews>
  <sheets>
    <sheet name="Январь" sheetId="1" r:id="rId1"/>
  </sheets>
  <externalReferences>
    <externalReference r:id="rId2"/>
    <externalReference r:id="rId3"/>
  </externalReferences>
  <definedNames>
    <definedName name="_xlnm.Print_Area" localSheetId="0">Январь!$A$2:$J$8</definedName>
  </definedNames>
  <calcPr calcId="152511"/>
</workbook>
</file>

<file path=xl/calcChain.xml><?xml version="1.0" encoding="utf-8"?>
<calcChain xmlns="http://schemas.openxmlformats.org/spreadsheetml/2006/main">
  <c r="H12" i="1" l="1"/>
  <c r="H14" i="1"/>
  <c r="H13" i="1"/>
  <c r="H11" i="1"/>
  <c r="H10" i="1"/>
  <c r="H15" i="1"/>
  <c r="H9" i="1"/>
  <c r="H8" i="1"/>
  <c r="H7" i="1"/>
  <c r="H6" i="1"/>
  <c r="J9" i="1" l="1"/>
  <c r="I6" i="1"/>
  <c r="J6" i="1" s="1"/>
  <c r="I7" i="1"/>
  <c r="J7" i="1" s="1"/>
  <c r="I9" i="1"/>
  <c r="G15" i="1"/>
  <c r="E6" i="1"/>
  <c r="E7" i="1"/>
  <c r="E9" i="1"/>
</calcChain>
</file>

<file path=xl/sharedStrings.xml><?xml version="1.0" encoding="utf-8"?>
<sst xmlns="http://schemas.openxmlformats.org/spreadsheetml/2006/main" count="53" uniqueCount="31">
  <si>
    <t>№ п/п</t>
  </si>
  <si>
    <t>Наименование зоны входа</t>
  </si>
  <si>
    <t>Наименование магистрального трубопровода</t>
  </si>
  <si>
    <t>Точка входа</t>
  </si>
  <si>
    <t>1-31 января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</si>
  <si>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</si>
  <si>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</si>
  <si>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</si>
  <si>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</si>
  <si>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</si>
  <si>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</si>
  <si>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</si>
  <si>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</si>
  <si>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</si>
  <si>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</si>
  <si>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</si>
  <si>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</si>
  <si>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</si>
  <si>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</si>
  <si>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</si>
  <si>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</si>
  <si>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</si>
  <si>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</si>
  <si>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</si>
  <si>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</si>
  <si>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</si>
  <si>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</si>
  <si>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</si>
  <si>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</si>
  <si>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</si>
  <si>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ЯНВАРЬ 2022 года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</si>
</sst>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87;&#1077;&#1088;&#1072;&#1090;&#1080;&#1074;&#1085;&#1099;&#1081;%20&#1091;&#1095;&#1077;&#1090;/Private/2022/&#1050;&#1086;&#1084;&#1089;&#1086;&#1084;&#1086;&#1083;&#1100;&#1089;&#1082;/2022%20&#1088;&#1072;&#1081;&#1086;&#1085;-&#1043;&#1040;&#10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87;&#1077;&#1088;&#1072;&#1090;&#1080;&#1074;&#1085;&#1099;&#1081;%20&#1091;&#1095;&#1077;&#1090;/Private/2022/&#1050;&#1086;&#1084;&#1073;&#1099;&#1090;%20&#1061;&#1072;&#1073;.%20&#1082;&#1088;&#1072;&#1081;/&#1050;&#1086;&#1084;&#1073;&#1099;&#1090;%20&#1061;&#1072;&#1073;&#1072;&#1088;&#1086;&#1074;&#1089;&#1082;&#1080;&#1081;%20&#1082;&#1088;&#1072;&#1081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Итого 2022"/>
    </sheetNames>
    <sheetDataSet>
      <sheetData sheetId="0">
        <row r="36">
          <cell r="FN36">
            <v>689.97699999999998</v>
          </cell>
          <cell r="FQ36">
            <v>1.3720000000000001</v>
          </cell>
          <cell r="GA36">
            <v>220.02100000000002</v>
          </cell>
          <cell r="GK36">
            <v>197.72599999999994</v>
          </cell>
          <cell r="GM36">
            <v>4.4949999999999983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>
        <row r="5">
          <cell r="I5">
            <v>3.39</v>
          </cell>
        </row>
        <row r="78">
          <cell r="J78">
            <v>1.601</v>
          </cell>
        </row>
        <row r="107">
          <cell r="J107">
            <v>0.72599999999999998</v>
          </cell>
        </row>
        <row r="148">
          <cell r="J148">
            <v>0.74199999999999999</v>
          </cell>
        </row>
        <row r="149">
          <cell r="J149">
            <v>0</v>
          </cell>
        </row>
        <row r="152">
          <cell r="J152">
            <v>1.7150000000000001</v>
          </cell>
        </row>
        <row r="153">
          <cell r="J153">
            <v>0.01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zoomScalePageLayoutView="140" workbookViewId="0">
      <pane ySplit="5" topLeftCell="A6" activePane="bottomLeft" state="frozen"/>
      <selection pane="bottomLeft" activeCell="A3" sqref="A3:B3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4" t="s">
        <v>28</v>
      </c>
      <c r="J1" s="34"/>
    </row>
    <row r="2" spans="1:11" ht="85.5" customHeight="1" x14ac:dyDescent="0.25">
      <c r="A2" s="31" t="s">
        <v>30</v>
      </c>
      <c r="B2" s="32"/>
      <c r="C2" s="32"/>
      <c r="D2" s="32"/>
      <c r="E2" s="32"/>
      <c r="F2" s="32"/>
      <c r="G2" s="32"/>
      <c r="H2" s="32"/>
      <c r="I2" s="32"/>
      <c r="J2" s="33"/>
    </row>
    <row r="3" spans="1:11" ht="15.75" thickBot="1" x14ac:dyDescent="0.3">
      <c r="A3" s="47" t="s">
        <v>4</v>
      </c>
      <c r="B3" s="48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0.24307500000000001</v>
      </c>
      <c r="H6" s="19">
        <f>[1]Лист1!$GA$36/1000</f>
        <v>0.22002100000000002</v>
      </c>
      <c r="I6" s="19">
        <f>E6</f>
        <v>1.1160000000000001</v>
      </c>
      <c r="J6" s="20">
        <f>I6-H6</f>
        <v>0.89597900000000008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43">
        <f>3/1000*24*31</f>
        <v>2.2320000000000002</v>
      </c>
      <c r="F7" s="18" t="s">
        <v>20</v>
      </c>
      <c r="G7" s="27">
        <v>0.75621000000000005</v>
      </c>
      <c r="H7" s="21">
        <f>[1]Лист1!$FN$36/1000</f>
        <v>0.68997699999999995</v>
      </c>
      <c r="I7" s="35">
        <f>E7</f>
        <v>2.2320000000000002</v>
      </c>
      <c r="J7" s="37">
        <f>I7-H7-H8</f>
        <v>1.5406510000000004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44">
        <v>2.2320000000000002</v>
      </c>
      <c r="F8" s="9" t="s">
        <v>21</v>
      </c>
      <c r="G8" s="30">
        <v>1.1610000000000001E-3</v>
      </c>
      <c r="H8" s="22">
        <f>[1]Лист1!$FQ$36/1000</f>
        <v>1.3720000000000002E-3</v>
      </c>
      <c r="I8" s="36"/>
      <c r="J8" s="38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43">
        <f>15/1000*24*31</f>
        <v>11.16</v>
      </c>
      <c r="F9" s="18" t="s">
        <v>22</v>
      </c>
      <c r="G9" s="28">
        <v>0.2</v>
      </c>
      <c r="H9" s="21">
        <f>[1]Лист1!$GK$36/1000</f>
        <v>0.19772599999999993</v>
      </c>
      <c r="I9" s="39">
        <f>E9</f>
        <v>11.16</v>
      </c>
      <c r="J9" s="37">
        <f>I9-H9-H10-H11-H12-H13-H14-H15</f>
        <v>10.952984999999998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45"/>
      <c r="F10" s="25" t="s">
        <v>29</v>
      </c>
      <c r="G10" s="29">
        <v>1.537E-3</v>
      </c>
      <c r="H10" s="26">
        <f>[2]Лист1!$J$148/1000</f>
        <v>7.4200000000000004E-4</v>
      </c>
      <c r="I10" s="40"/>
      <c r="J10" s="46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45"/>
      <c r="F11" s="12" t="s">
        <v>23</v>
      </c>
      <c r="G11" s="29">
        <v>1.1559999999999999E-3</v>
      </c>
      <c r="H11" s="23">
        <f>[2]Лист1!$J$78/1000</f>
        <v>1.601E-3</v>
      </c>
      <c r="I11" s="41"/>
      <c r="J11" s="46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45"/>
      <c r="F12" s="12" t="s">
        <v>24</v>
      </c>
      <c r="G12" s="29">
        <v>1.5560000000000001E-3</v>
      </c>
      <c r="H12" s="23">
        <f>([2]Лист1!$J$152+[2]Лист1!$J$153)/1000</f>
        <v>1.7250000000000002E-3</v>
      </c>
      <c r="I12" s="41"/>
      <c r="J12" s="46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45"/>
      <c r="F13" s="12" t="s">
        <v>25</v>
      </c>
      <c r="G13" s="29">
        <v>1.5200000000000001E-3</v>
      </c>
      <c r="H13" s="23">
        <f>[2]Лист1!$J$149</f>
        <v>0</v>
      </c>
      <c r="I13" s="41"/>
      <c r="J13" s="46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45"/>
      <c r="F14" s="12" t="s">
        <v>26</v>
      </c>
      <c r="G14" s="29">
        <v>6.8100000000000007E-4</v>
      </c>
      <c r="H14" s="23">
        <f>[2]Лист1!$J$107/1000</f>
        <v>7.2599999999999997E-4</v>
      </c>
      <c r="I14" s="41"/>
      <c r="J14" s="46"/>
    </row>
    <row r="15" spans="1:11" ht="115.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44"/>
      <c r="F15" s="9" t="s">
        <v>27</v>
      </c>
      <c r="G15" s="30">
        <f>H15</f>
        <v>4.4949999999999981E-3</v>
      </c>
      <c r="H15" s="22">
        <f>[1]Лист1!$GM$36/1000</f>
        <v>4.4949999999999981E-3</v>
      </c>
      <c r="I15" s="42"/>
      <c r="J15" s="38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2022-02-09T04:27:48Z</dcterms:modified>
</cp:coreProperties>
</file>